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1" sheetId="1" r:id="rId1"/>
  </sheets>
  <externalReferences>
    <externalReference r:id="rId2"/>
  </externalReferences>
  <definedNames>
    <definedName name="Z_3A62FDFE_B33F_4285_AF26_B946B57D89E5_.wvu.Rows" localSheetId="0">('2021'!$25:$25, '2021'!$37:$37, '2021'!$82:$83, '2021'!$105:$108, '2021'!$125:$125, '2021'!$129:$129 ,#REF!)</definedName>
    <definedName name="Z_5F4BDBB1_E645_4516_8FC8_7D1E2AFE448F_.wvu.Rows" localSheetId="0">('2021'!$25:$25, '2021'!$37:$37, '2021'!$64:$64, '2021'!$82:$83, '2021'!$105:$108, '2021'!$125:$125, '2021'!$129:$129)</definedName>
    <definedName name="Z_791A6B44_A126_477F_8F66_87C81269CCAF_.wvu.Rows" localSheetId="0">(#REF!, '2021'!$123:$124, '2021'!$130:$130)</definedName>
    <definedName name="Z_941B9BCB_D95B_4828_B060_DECC595C9511_.wvu.Rows" localSheetId="0">('2021'!$25:$25, '2021'!$29:$29, '2021'!$37:$37, '2021'!$44:$44, '2021'!$64:$64, '2021'!$68:$68, '2021'!$82:$83, '2021'!$105:$108, '2021'!$122:$130 ,#REF!)</definedName>
    <definedName name="Z_AD8B40E3_4B89_443C_9ACF_B6D22B3A77E7_.wvu.Rows" localSheetId="0">('2021'!$25:$25, '2021'!$29:$29, '2021'!$37:$37, '2021'!$44:$44, '2021'!$64:$64, '2021'!$68:$68, '2021'!$82:$83, '2021'!$105:$108, '2021'!$122:$130 ,#REF!)</definedName>
    <definedName name="Z_AFEF4DE1_67D6_48C6_A8C8_B9E9198BBD0E_.wvu.Rows" localSheetId="0">(#REF!, '2021'!$130:$130)</definedName>
    <definedName name="Z_CAE69FAB_AFBE_4188_8F32_69E048226F14_.wvu.Rows" localSheetId="0">('2021'!$25:$25, '2021'!$29:$29, '2021'!$37:$37, '2021'!$44:$44, '2021'!$64:$64, '2021'!$68:$68, '2021'!$82:$83, '2021'!$105:$108, '2021'!$122:$130 ,#REF!)</definedName>
    <definedName name="Z_D2DF83CF_573E_4A86_A4BE_5A992E023C65_.wvu.Rows" localSheetId="0">(#REF!, '2021'!$123:$124, '2021'!$130:$130)</definedName>
    <definedName name="Z_E2CE03E0_A708_4616_8DFD_0910D1C70A9E_.wvu.Rows" localSheetId="0">(#REF!, '2021'!$123:$124, '2021'!$130:$130)</definedName>
    <definedName name="Z_E6F394BB_DB4B_47AB_A066_DC195B03AE3E_.wvu.Rows" localSheetId="0">('2021'!$25:$25, '2021'!$29:$29, '2021'!$33:$33, '2021'!$37:$37, '2021'!$64:$64, '2021'!$68:$68, '2021'!$82:$83, '2021'!$105:$108, '2021'!$122:$130 ,#REF!)</definedName>
    <definedName name="Z_E8991B2E_0E9F_48F3_A4D6_3B340ABE8C8E_.wvu.Rows" localSheetId="0">('2021'!$37:$37, '2021'!$130:$130)</definedName>
    <definedName name="Z_F59D258D_974D_4B2B_B7CC_86B99245EC3C_.wvu.PrintArea" localSheetId="0">'2021'!$A$1:$E$131</definedName>
    <definedName name="Z_F59D258D_974D_4B2B_B7CC_86B99245EC3C_.wvu.Rows" localSheetId="0">('2021'!$25:$25, '2021'!$29:$29, '2021'!$37:$37, '2021'!$44:$44, '2021'!$64:$64, '2021'!$68:$68, '2021'!$82:$83, '2021'!$105:$108, '2021'!$125:$125, '2021'!$129:$129 ,#REF!)</definedName>
    <definedName name="Z_F8542D9D_A523_4F6F_8CFE_9BA4BA3D5B88_.wvu.Rows" localSheetId="0">('2021'!$37:$37, '2021'!$105:$108, '2021'!$123:$125, '2021'!$129:$129)</definedName>
    <definedName name="Z_FAFBB87E_73E9_461E_A4E8_A0EB3259EED0_.wvu.PrintArea" localSheetId="0">'2021'!$A$1:$E$131</definedName>
    <definedName name="Z_FAFBB87E_73E9_461E_A4E8_A0EB3259EED0_.wvu.Rows" localSheetId="0">('2021'!$26:$26, '2021'!$37:$37, '2021'!$105:$108, '2021'!$123:$125, '2021'!$129:$129)</definedName>
    <definedName name="_xlnm.Print_Area" localSheetId="0">'2021'!$A$1:$E$149</definedName>
  </definedNames>
  <calcPr calcId="144525"/>
</workbook>
</file>

<file path=xl/calcChain.xml><?xml version="1.0" encoding="utf-8"?>
<calcChain xmlns="http://schemas.openxmlformats.org/spreadsheetml/2006/main">
  <c r="C102" i="1" l="1"/>
  <c r="D102" i="1"/>
  <c r="C36" i="1"/>
  <c r="D36" i="1"/>
  <c r="C149" i="1" l="1"/>
  <c r="C12" i="1" l="1"/>
  <c r="D5" i="1"/>
  <c r="C5" i="1"/>
  <c r="D23" i="1"/>
  <c r="C23" i="1"/>
  <c r="E31" i="1"/>
  <c r="D149" i="1" l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C128" i="1"/>
  <c r="C127" i="1" s="1"/>
  <c r="D127" i="1"/>
  <c r="D125" i="1"/>
  <c r="C125" i="1"/>
  <c r="D124" i="1"/>
  <c r="D123" i="1" s="1"/>
  <c r="C124" i="1"/>
  <c r="C123" i="1"/>
  <c r="D122" i="1"/>
  <c r="C122" i="1"/>
  <c r="D118" i="1"/>
  <c r="D131" i="1" s="1"/>
  <c r="C118" i="1"/>
  <c r="C131" i="1" s="1"/>
  <c r="D114" i="1"/>
  <c r="C114" i="1"/>
  <c r="D108" i="1"/>
  <c r="D106" i="1" s="1"/>
  <c r="C108" i="1"/>
  <c r="D107" i="1"/>
  <c r="C107" i="1"/>
  <c r="C106" i="1"/>
  <c r="D100" i="1"/>
  <c r="C100" i="1"/>
  <c r="D98" i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C40" i="1"/>
  <c r="E37" i="1"/>
  <c r="E30" i="1"/>
  <c r="D29" i="1"/>
  <c r="C29" i="1"/>
  <c r="E28" i="1"/>
  <c r="E27" i="1"/>
  <c r="D25" i="1"/>
  <c r="E25" i="1" s="1"/>
  <c r="C25" i="1"/>
  <c r="E24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C4" i="1"/>
  <c r="D104" i="1" l="1"/>
  <c r="E149" i="1"/>
  <c r="E96" i="1"/>
  <c r="E91" i="1"/>
  <c r="E86" i="1"/>
  <c r="E78" i="1"/>
  <c r="E72" i="1"/>
  <c r="E69" i="1"/>
  <c r="E60" i="1"/>
  <c r="E55" i="1"/>
  <c r="E51" i="1"/>
  <c r="E49" i="1"/>
  <c r="E40" i="1"/>
  <c r="E83" i="1"/>
  <c r="E68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<sst xmlns="http://schemas.openxmlformats.org/spreadsheetml/2006/main" count="256" uniqueCount="239">
  <si>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</si>
  <si>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</si>
  <si>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</si>
  <si>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</si>
  <si>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</si>
  <si>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</si>
  <si>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</si>
  <si>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</si>
  <si>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</si>
  <si>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</si>
  <si>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</si>
  <si>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</si>
  <si>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</si>
  <si>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</si>
  <si>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</si>
  <si>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</si>
  <si>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</si>
  <si>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</si>
  <si>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</si>
  <si>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</si>
  <si>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</si>
  <si>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</si>
  <si>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</si>
  <si>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</si>
  <si>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</si>
  <si>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</si>
  <si>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</si>
  <si>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</si>
  <si>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</si>
  <si>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</si>
  <si>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</si>
  <si>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</si>
  <si>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</si>
  <si>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</si>
  <si>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</si>
  <si>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</si>
  <si>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</si>
  <si>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</si>
  <si>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</si>
  <si>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</si>
  <si>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</si>
  <si>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</si>
  <si>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</si>
  <si>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</si>
  <si>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</si>
  <si>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</si>
  <si>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</si>
  <si>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</si>
  <si>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</si>
  <si>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</si>
  <si>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</si>
  <si>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</si>
  <si>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</si>
  <si>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</si>
  <si>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</si>
  <si>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</si>
  <si>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</si>
  <si>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</si>
  <si>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</si>
  <si>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</si>
  <si>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</si>
  <si>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</si>
  <si>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</si>
  <si>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</si>
  <si>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</si>
  <si>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</si>
  <si>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</si>
  <si>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</si>
  <si>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</si>
  <si>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</si>
  <si>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</si>
  <si>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</si>
  <si>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</si>
  <si>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</si>
  <si>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</si>
  <si>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</si>
  <si>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</si>
  <si>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</si>
  <si>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</si>
  <si>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</si>
  <si>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</si>
  <si>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</si>
  <si>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</si>
  <si>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</si>
  <si>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</si>
  <si>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</si>
  <si>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</si>
  <si>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</si>
  <si>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</si>
  <si>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</si>
  <si>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</si>
  <si>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</si>
  <si>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</si>
  <si>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</si>
  <si>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</si>
  <si>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</si>
  <si>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</si>
  <si>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</si>
  <si>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</si>
  <si>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</si>
  <si>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</si>
  <si>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</si>
  <si>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</si>
  <si>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</si>
  <si>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</si>
  <si>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</si>
  <si>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</si>
  <si>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</si>
  <si>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</si>
  <si>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</si>
  <si>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</si>
  <si>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</si>
  <si>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</si>
  <si>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</si>
  <si>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</si>
  <si>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</si>
  <si>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</si>
  <si>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</si>
  <si>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</si>
  <si>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</si>
  <si>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</si>
  <si>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</si>
  <si>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</si>
  <si>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</si>
  <si>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</si>
  <si>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</si>
  <si>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</si>
  <si>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</si>
  <si>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</si>
  <si>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</si>
  <si>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</si>
  <si>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</si>
  <si>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</si>
  <si>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</si>
  <si>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</si>
  <si>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</si>
  <si>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</si>
  <si>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</si>
  <si>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</si>
  <si>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</si>
  <si>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</si>
  <si>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</si>
  <si>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</si>
  <si>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</si>
  <si>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</si>
  <si>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</si>
  <si>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</si>
  <si>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</si>
  <si>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</si>
  <si>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</si>
  <si>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</si>
  <si>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</si>
  <si>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</si>
  <si>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</si>
  <si>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</si>
  <si>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</si>
  <si>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</si>
  <si>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</si>
  <si>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</si>
  <si>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</si>
  <si>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</si>
  <si>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</si>
  <si>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</si>
  <si>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</si>
  <si>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</si>
  <si>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</si>
  <si>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</si>
  <si>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</si>
  <si>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</si>
  <si>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</si>
  <si>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</si>
  <si>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</si>
  <si>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</si>
  <si>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</si>
  <si>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</si>
  <si>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</si>
  <si>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</si>
  <si>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</si>
  <si>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</si>
  <si>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</si>
  <si>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</si>
  <si>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</si>
  <si>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</si>
  <si>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</si>
  <si>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</si>
  <si>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</si>
  <si>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</si>
  <si>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</si>
  <si>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</si>
  <si>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</si>
  <si>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</si>
  <si>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</si>
  <si>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</si>
  <si>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</si>
  <si>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</si>
  <si>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</si>
  <si>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</si>
  <si>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</si>
  <si>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</si>
  <si>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</si>
  <si>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</si>
  <si>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</si>
  <si>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</si>
  <si>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План на 2022 год с учетом изменений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</si>
  <si>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</si>
  <si>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</si>
  <si>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</si>
  <si>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</si>
  <si>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</si>
  <si>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</si>
  <si>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</si>
  <si>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</si>
  <si>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</si>
  <si>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</si>
  <si>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</si>
  <si>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</si>
  <si>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</si>
  <si>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</si>
  <si>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</si>
  <si>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</si>
  <si>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</si>
  <si>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</si>
  <si>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</si>
  <si>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</si>
  <si>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</si>
  <si>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</si>
  <si>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</si>
  <si>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</si>
  <si>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</si>
  <si>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</si>
  <si>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</si>
  <si>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</si>
  <si>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</si>
  <si>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</si>
  <si>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</si>
  <si>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</si>
  <si>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</si>
  <si>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Исполнено на 01.01.2023г.</t>
  </si>
  <si>
    <t>Сведения о ходе исполнения бюджета Северо-Енисейского  района в 2022 году                                                                                      по состоянию на 01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</si>
</sst>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3" fillId="2" borderId="4" xfId="0" applyNumberFormat="1" applyFont="1" applyFill="1" applyBorder="1" applyAlignment="1">
      <alignment horizontal="center" wrapText="1"/>
    </xf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0" fontId="3" fillId="2" borderId="6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0"/>
  <sheetViews>
    <sheetView tabSelected="1" topLeftCell="A146" workbookViewId="0">
      <selection activeCell="A117" sqref="A117:XFD117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31.2" customHeight="1" x14ac:dyDescent="0.3">
      <c r="A1" s="99" t="s">
        <v>0</v>
      </c>
      <c r="B1" s="99"/>
      <c r="C1" s="99"/>
      <c r="D1" s="99"/>
      <c r="E1" s="99"/>
      <c r="F1" s="4"/>
      <c r="G1" s="4"/>
      <c r="H1" s="4"/>
      <c r="I1" s="4"/>
      <c r="J1" s="4"/>
      <c r="K1" s="4"/>
      <c r="L1" s="4"/>
      <c r="M1" s="4"/>
      <c r="N1" s="4"/>
    </row>
    <row r="2" spans="1:14" ht="45.6" customHeight="1" x14ac:dyDescent="0.3">
      <c r="A2" s="100" t="s">
        <v>238</v>
      </c>
      <c r="B2" s="101"/>
      <c r="C2" s="101"/>
      <c r="D2" s="102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203</v>
      </c>
      <c r="D3" s="9" t="s">
        <v>237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2723269.4</v>
      </c>
      <c r="D4" s="13">
        <f>D5+D9+D12+D15+D16+D17+D18+D19+D20+D21+D22+D8</f>
        <v>2071152</v>
      </c>
      <c r="E4" s="14">
        <f t="shared" ref="E4:E21" si="0">D4/C4</f>
        <v>0.76053878474160508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2563802.7999999998</v>
      </c>
      <c r="D5" s="18">
        <f>D6+D7</f>
        <v>1910673.6</v>
      </c>
      <c r="E5" s="19">
        <f t="shared" si="0"/>
        <v>0.74524982966708686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1793200</v>
      </c>
      <c r="D6" s="22">
        <v>1134526.5</v>
      </c>
      <c r="E6" s="19">
        <f t="shared" si="0"/>
        <v>0.63268263439660943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770602.8</v>
      </c>
      <c r="D7" s="22">
        <v>776147.1</v>
      </c>
      <c r="E7" s="24">
        <f t="shared" si="0"/>
        <v>1.0071947571433688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3603.9</v>
      </c>
      <c r="D8" s="26">
        <v>3646</v>
      </c>
      <c r="E8" s="19">
        <f t="shared" si="0"/>
        <v>1.0116817891728405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20278.5</v>
      </c>
      <c r="D9" s="18">
        <v>19972.900000000001</v>
      </c>
      <c r="E9" s="19">
        <f t="shared" si="0"/>
        <v>0.98492985181349713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12.8</v>
      </c>
      <c r="D10" s="21">
        <v>-190.9</v>
      </c>
      <c r="E10" s="24">
        <f t="shared" si="0"/>
        <v>-14.9140625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3363.6</v>
      </c>
      <c r="D11" s="22">
        <v>3667</v>
      </c>
      <c r="E11" s="19">
        <f t="shared" si="0"/>
        <v>1.0902009751456774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f>C13+C14</f>
        <v>5070.1000000000004</v>
      </c>
      <c r="D12" s="18">
        <v>4650.7</v>
      </c>
      <c r="E12" s="19">
        <f t="shared" si="0"/>
        <v>0.91727973807222729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969</v>
      </c>
      <c r="D13" s="22">
        <v>880.3</v>
      </c>
      <c r="E13" s="24">
        <f t="shared" si="0"/>
        <v>0.90846233230134155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4101.1000000000004</v>
      </c>
      <c r="D14" s="22">
        <v>3770.4</v>
      </c>
      <c r="E14" s="24">
        <f t="shared" si="0"/>
        <v>0.91936309770549363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2064.8000000000002</v>
      </c>
      <c r="D15" s="30">
        <v>1994.5</v>
      </c>
      <c r="E15" s="19">
        <f t="shared" si="0"/>
        <v>0.96595311894614477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31.2" customHeight="1" x14ac:dyDescent="0.3">
      <c r="A16" s="16" t="s">
        <v>26</v>
      </c>
      <c r="B16" s="31" t="s">
        <v>27</v>
      </c>
      <c r="C16" s="29">
        <v>62680.7</v>
      </c>
      <c r="D16" s="26">
        <v>62787.7</v>
      </c>
      <c r="E16" s="19">
        <f t="shared" si="0"/>
        <v>1.0017070645350163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12064</v>
      </c>
      <c r="D17" s="26">
        <v>11266.8</v>
      </c>
      <c r="E17" s="19">
        <f t="shared" si="0"/>
        <v>0.93391909814323604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7528</v>
      </c>
      <c r="D18" s="26">
        <v>7870.4</v>
      </c>
      <c r="E18" s="19">
        <f t="shared" si="0"/>
        <v>1.0454835281615302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42289</v>
      </c>
      <c r="D19" s="18">
        <v>44367.8</v>
      </c>
      <c r="E19" s="19">
        <f t="shared" si="0"/>
        <v>1.0491569911797394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53.5</v>
      </c>
      <c r="D20" s="18">
        <v>52</v>
      </c>
      <c r="E20" s="19">
        <f t="shared" si="0"/>
        <v>0.9719626168224299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2829.1</v>
      </c>
      <c r="D21" s="18">
        <v>2864.6</v>
      </c>
      <c r="E21" s="19">
        <f t="shared" si="0"/>
        <v>1.0125481601922872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1005</v>
      </c>
      <c r="D22" s="18">
        <v>1005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527833.1</v>
      </c>
      <c r="D23" s="13">
        <f>D24+D33+D34+D32+D31</f>
        <v>519232.8</v>
      </c>
      <c r="E23" s="14">
        <f>D23/C23</f>
        <v>0.98370640264886766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508512.1</v>
      </c>
      <c r="D24" s="18">
        <v>499911.8</v>
      </c>
      <c r="E24" s="19">
        <f>D24/C24</f>
        <v>0.98308732476572336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55487.7</v>
      </c>
      <c r="D27" s="37">
        <v>52999.5</v>
      </c>
      <c r="E27" s="24">
        <f>D27/C27</f>
        <v>0.95515762952870642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420905.3</v>
      </c>
      <c r="D28" s="37">
        <v>416176.1</v>
      </c>
      <c r="E28" s="24">
        <f>D28/C28</f>
        <v>0.98876421845959173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32119.1</v>
      </c>
      <c r="D30" s="37">
        <v>30736.2</v>
      </c>
      <c r="E30" s="24">
        <f>D30/C30</f>
        <v>0.9569446217359765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235</v>
      </c>
      <c r="B31" s="32" t="s">
        <v>236</v>
      </c>
      <c r="C31" s="37">
        <v>45</v>
      </c>
      <c r="D31" s="37">
        <v>45</v>
      </c>
      <c r="E31" s="24">
        <f>D31/C31</f>
        <v>1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19231.900000000001</v>
      </c>
      <c r="D32" s="18">
        <v>19231.900000000001</v>
      </c>
      <c r="E32" s="24">
        <v>0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41.3</v>
      </c>
      <c r="D33" s="18">
        <v>41.3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2.8</v>
      </c>
      <c r="D34" s="18">
        <v>2.8</v>
      </c>
      <c r="E34" s="24">
        <v>0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27.6" customHeight="1" x14ac:dyDescent="0.3">
      <c r="A35" s="16" t="s">
        <v>57</v>
      </c>
      <c r="B35" s="35" t="s">
        <v>58</v>
      </c>
      <c r="C35" s="18">
        <v>0</v>
      </c>
      <c r="D35" s="18">
        <v>0</v>
      </c>
      <c r="E35" s="24">
        <v>0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C4+C23-0.2</f>
        <v>3251102.3</v>
      </c>
      <c r="D36" s="13">
        <f>D4+D23-1</f>
        <v>2590383.7999999998</v>
      </c>
      <c r="E36" s="14">
        <f>D36/C36</f>
        <v>0.79677092904766489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45" t="e">
        <f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6" t="s">
        <v>60</v>
      </c>
      <c r="C38" s="44"/>
      <c r="D38" s="44"/>
      <c r="E38" s="45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7"/>
      <c r="B39" s="48"/>
      <c r="C39" s="49"/>
      <c r="D39" s="49"/>
      <c r="E39" s="50"/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51" t="s">
        <v>61</v>
      </c>
      <c r="B40" s="52" t="s">
        <v>62</v>
      </c>
      <c r="C40" s="13">
        <f>C41+C42+C43+C44+C45+C47+C48+C46</f>
        <v>392934.3</v>
      </c>
      <c r="D40" s="13">
        <f>D41+D42+D43+D44+D45+D47+D48+D46</f>
        <v>377699.69999999995</v>
      </c>
      <c r="E40" s="13">
        <f>E41+E42+E43+E44+E45+E47+E48+E46</f>
        <v>4.7558063261606245</v>
      </c>
      <c r="F40" s="15"/>
      <c r="G40" s="4"/>
      <c r="H40" s="4"/>
      <c r="I40" s="4"/>
      <c r="J40" s="4"/>
      <c r="K40" s="4"/>
      <c r="L40" s="4"/>
      <c r="M40" s="4"/>
      <c r="N40" s="4"/>
    </row>
    <row r="41" spans="1:14" ht="31.2" x14ac:dyDescent="0.3">
      <c r="A41" s="53" t="s">
        <v>63</v>
      </c>
      <c r="B41" s="36" t="s">
        <v>64</v>
      </c>
      <c r="C41" s="37">
        <v>9450.5</v>
      </c>
      <c r="D41" s="37">
        <v>9331.2000000000007</v>
      </c>
      <c r="E41" s="24">
        <f>D41/C41</f>
        <v>0.98737632929474639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3" t="s">
        <v>65</v>
      </c>
      <c r="B42" s="36" t="s">
        <v>66</v>
      </c>
      <c r="C42" s="37">
        <v>5272.1</v>
      </c>
      <c r="D42" s="37">
        <v>5272.1</v>
      </c>
      <c r="E42" s="24">
        <f>D42/C42</f>
        <v>1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3" t="s">
        <v>67</v>
      </c>
      <c r="B43" s="36" t="s">
        <v>68</v>
      </c>
      <c r="C43" s="37">
        <v>299509</v>
      </c>
      <c r="D43" s="37">
        <v>292967</v>
      </c>
      <c r="E43" s="24">
        <f>D43/C43</f>
        <v>0.97815758458009605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3" t="s">
        <v>69</v>
      </c>
      <c r="B44" s="36" t="s">
        <v>70</v>
      </c>
      <c r="C44" s="37">
        <v>105.6</v>
      </c>
      <c r="D44" s="37">
        <v>105.6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3" t="s">
        <v>71</v>
      </c>
      <c r="B45" s="36" t="s">
        <v>72</v>
      </c>
      <c r="C45" s="37">
        <v>41555.699999999997</v>
      </c>
      <c r="D45" s="37">
        <v>41447</v>
      </c>
      <c r="E45" s="24">
        <f>D45/C45</f>
        <v>0.99738423369116636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3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3" t="s">
        <v>75</v>
      </c>
      <c r="B47" s="36" t="s">
        <v>76</v>
      </c>
      <c r="C47" s="37">
        <v>1000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3" t="s">
        <v>77</v>
      </c>
      <c r="B48" s="36" t="s">
        <v>78</v>
      </c>
      <c r="C48" s="37">
        <v>36041.4</v>
      </c>
      <c r="D48" s="37">
        <v>28576.799999999999</v>
      </c>
      <c r="E48" s="24">
        <f t="shared" ref="E48:E53" si="1">D48/C48</f>
        <v>0.79288817859461613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51" t="s">
        <v>79</v>
      </c>
      <c r="B49" s="54" t="s">
        <v>80</v>
      </c>
      <c r="C49" s="13">
        <f>C50</f>
        <v>6591.6</v>
      </c>
      <c r="D49" s="13">
        <f>D50</f>
        <v>6552</v>
      </c>
      <c r="E49" s="14">
        <f t="shared" si="1"/>
        <v>0.99399235390496987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3" t="s">
        <v>81</v>
      </c>
      <c r="B50" s="36" t="s">
        <v>82</v>
      </c>
      <c r="C50" s="37">
        <v>6591.6</v>
      </c>
      <c r="D50" s="37">
        <v>6552</v>
      </c>
      <c r="E50" s="24">
        <f t="shared" si="1"/>
        <v>0.99399235390496987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51" t="s">
        <v>83</v>
      </c>
      <c r="B51" s="54" t="s">
        <v>84</v>
      </c>
      <c r="C51" s="13">
        <f>C53+C54+C52</f>
        <v>63511</v>
      </c>
      <c r="D51" s="13">
        <f>D53+D54+D52</f>
        <v>49963.700000000004</v>
      </c>
      <c r="E51" s="14">
        <f t="shared" si="1"/>
        <v>0.7866936436207902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3" t="s">
        <v>85</v>
      </c>
      <c r="B52" s="55" t="s">
        <v>86</v>
      </c>
      <c r="C52" s="37">
        <v>57811.6</v>
      </c>
      <c r="D52" s="37">
        <v>44424.4</v>
      </c>
      <c r="E52" s="24">
        <f t="shared" si="1"/>
        <v>0.76843401670253031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3" t="s">
        <v>87</v>
      </c>
      <c r="B53" s="56" t="s">
        <v>88</v>
      </c>
      <c r="C53" s="37">
        <v>5367.7</v>
      </c>
      <c r="D53" s="37">
        <v>5207.6000000000004</v>
      </c>
      <c r="E53" s="24">
        <f t="shared" si="1"/>
        <v>0.97017344486465351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3" t="s">
        <v>89</v>
      </c>
      <c r="B54" s="56" t="s">
        <v>90</v>
      </c>
      <c r="C54" s="37">
        <v>331.7</v>
      </c>
      <c r="D54" s="37">
        <v>331.7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51" t="s">
        <v>91</v>
      </c>
      <c r="B55" s="52" t="s">
        <v>92</v>
      </c>
      <c r="C55" s="13">
        <f>C56+C57+C58+C59</f>
        <v>257514.8</v>
      </c>
      <c r="D55" s="13">
        <f>D56+D57+D58+D59</f>
        <v>257467.8</v>
      </c>
      <c r="E55" s="14">
        <f t="shared" ref="E55:E63" si="2">D55/C55</f>
        <v>0.99981748621826783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7" t="s">
        <v>93</v>
      </c>
      <c r="B56" s="58" t="s">
        <v>94</v>
      </c>
      <c r="C56" s="59">
        <v>637.9</v>
      </c>
      <c r="D56" s="59">
        <v>637.9</v>
      </c>
      <c r="E56" s="24">
        <f t="shared" si="2"/>
        <v>1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3" t="s">
        <v>95</v>
      </c>
      <c r="B57" s="36" t="s">
        <v>96</v>
      </c>
      <c r="C57" s="37">
        <v>44955.1</v>
      </c>
      <c r="D57" s="37">
        <v>44955.1</v>
      </c>
      <c r="E57" s="24">
        <f t="shared" si="2"/>
        <v>1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3" t="s">
        <v>97</v>
      </c>
      <c r="B58" s="36" t="s">
        <v>98</v>
      </c>
      <c r="C58" s="37">
        <v>116242.8</v>
      </c>
      <c r="D58" s="37">
        <v>116242.8</v>
      </c>
      <c r="E58" s="24">
        <f t="shared" si="2"/>
        <v>1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60" t="s">
        <v>99</v>
      </c>
      <c r="B59" s="61" t="s">
        <v>100</v>
      </c>
      <c r="C59" s="62">
        <v>95679</v>
      </c>
      <c r="D59" s="62">
        <v>95632</v>
      </c>
      <c r="E59" s="24">
        <f t="shared" si="2"/>
        <v>0.99950877413016437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51" t="s">
        <v>101</v>
      </c>
      <c r="B60" s="52" t="s">
        <v>102</v>
      </c>
      <c r="C60" s="13">
        <f>C61+C62+C63+C65</f>
        <v>1583106.5999999999</v>
      </c>
      <c r="D60" s="13">
        <f>D61+D62+D63+D65</f>
        <v>1560273.0999999999</v>
      </c>
      <c r="E60" s="14">
        <f t="shared" si="2"/>
        <v>0.98557677669968657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3" t="s">
        <v>103</v>
      </c>
      <c r="B61" s="36" t="s">
        <v>104</v>
      </c>
      <c r="C61" s="37">
        <v>436694.6</v>
      </c>
      <c r="D61" s="37">
        <v>417701.6</v>
      </c>
      <c r="E61" s="24">
        <f t="shared" si="2"/>
        <v>0.95650736235346168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3" t="s">
        <v>105</v>
      </c>
      <c r="B62" s="36" t="s">
        <v>106</v>
      </c>
      <c r="C62" s="37">
        <v>961199.1</v>
      </c>
      <c r="D62" s="37">
        <v>959994.7</v>
      </c>
      <c r="E62" s="24">
        <f t="shared" si="2"/>
        <v>0.99874698176475607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3" t="s">
        <v>107</v>
      </c>
      <c r="B63" s="36" t="s">
        <v>108</v>
      </c>
      <c r="C63" s="37">
        <v>139211.20000000001</v>
      </c>
      <c r="D63" s="37">
        <v>138460.79999999999</v>
      </c>
      <c r="E63" s="24">
        <f t="shared" si="2"/>
        <v>0.99460962911030126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3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3" t="s">
        <v>111</v>
      </c>
      <c r="B65" s="36" t="s">
        <v>112</v>
      </c>
      <c r="C65" s="37">
        <v>46001.7</v>
      </c>
      <c r="D65" s="37">
        <v>44116</v>
      </c>
      <c r="E65" s="24">
        <f t="shared" ref="E65:E70" si="3">D65/C65</f>
        <v>0.95900803665951484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51" t="s">
        <v>113</v>
      </c>
      <c r="B66" s="52" t="s">
        <v>114</v>
      </c>
      <c r="C66" s="13"/>
      <c r="D66" s="13" t="e">
        <f>[1]Расшир!F702</f>
        <v>#REF!</v>
      </c>
      <c r="E66" s="24" t="e">
        <f t="shared" si="3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3" t="s">
        <v>115</v>
      </c>
      <c r="B67" s="56" t="s">
        <v>116</v>
      </c>
      <c r="C67" s="37"/>
      <c r="D67" s="37" t="e">
        <f>[1]Расшир!F711</f>
        <v>#REF!</v>
      </c>
      <c r="E67" s="24" t="e">
        <f t="shared" si="3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3" t="s">
        <v>117</v>
      </c>
      <c r="B68" s="56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3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51" t="s">
        <v>113</v>
      </c>
      <c r="B69" s="52" t="s">
        <v>114</v>
      </c>
      <c r="C69" s="13">
        <f>C70+C71</f>
        <v>2297.6</v>
      </c>
      <c r="D69" s="13">
        <f>D70+D71</f>
        <v>2285.9</v>
      </c>
      <c r="E69" s="24">
        <f t="shared" si="3"/>
        <v>0.99490772980501396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3" t="s">
        <v>115</v>
      </c>
      <c r="B70" s="64" t="s">
        <v>116</v>
      </c>
      <c r="C70" s="37">
        <v>2297.6</v>
      </c>
      <c r="D70" s="37">
        <v>2285.9</v>
      </c>
      <c r="E70" s="24">
        <f t="shared" si="3"/>
        <v>0.99490772980501396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3" t="s">
        <v>117</v>
      </c>
      <c r="B71" s="56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51" t="s">
        <v>119</v>
      </c>
      <c r="B72" s="52" t="s">
        <v>120</v>
      </c>
      <c r="C72" s="13">
        <f>SUM(C73:C77)</f>
        <v>813333</v>
      </c>
      <c r="D72" s="13">
        <f>SUM(D73:D77)</f>
        <v>799676.20000000007</v>
      </c>
      <c r="E72" s="14">
        <f t="shared" ref="E72:E83" si="4">D72/C72</f>
        <v>0.98320884557739585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3" t="s">
        <v>121</v>
      </c>
      <c r="B73" s="36" t="s">
        <v>122</v>
      </c>
      <c r="C73" s="37">
        <v>199177.5</v>
      </c>
      <c r="D73" s="37">
        <v>196676.7</v>
      </c>
      <c r="E73" s="24">
        <f t="shared" si="4"/>
        <v>0.98744436495086052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3" t="s">
        <v>123</v>
      </c>
      <c r="B74" s="36" t="s">
        <v>124</v>
      </c>
      <c r="C74" s="37">
        <v>381421.2</v>
      </c>
      <c r="D74" s="37">
        <v>374553.2</v>
      </c>
      <c r="E74" s="24">
        <f t="shared" si="4"/>
        <v>0.98199365950293271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3" t="s">
        <v>125</v>
      </c>
      <c r="B75" s="65" t="s">
        <v>126</v>
      </c>
      <c r="C75" s="37">
        <v>131394.79999999999</v>
      </c>
      <c r="D75" s="37">
        <v>129030.3</v>
      </c>
      <c r="E75" s="24">
        <f t="shared" si="4"/>
        <v>0.98200461509892334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3" t="s">
        <v>127</v>
      </c>
      <c r="B76" s="36" t="s">
        <v>128</v>
      </c>
      <c r="C76" s="37">
        <v>27638.5</v>
      </c>
      <c r="D76" s="37">
        <v>27453.599999999999</v>
      </c>
      <c r="E76" s="24">
        <f t="shared" si="4"/>
        <v>0.99331005662391225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3" t="s">
        <v>129</v>
      </c>
      <c r="B77" s="36" t="s">
        <v>130</v>
      </c>
      <c r="C77" s="37">
        <v>73701</v>
      </c>
      <c r="D77" s="37">
        <v>71962.399999999994</v>
      </c>
      <c r="E77" s="24">
        <f t="shared" si="4"/>
        <v>0.97641008941534024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51" t="s">
        <v>131</v>
      </c>
      <c r="B78" s="54" t="s">
        <v>132</v>
      </c>
      <c r="C78" s="13">
        <f>SUM(C79:C81)</f>
        <v>247421.7</v>
      </c>
      <c r="D78" s="13">
        <f>SUM(D79:D81)</f>
        <v>243654.2</v>
      </c>
      <c r="E78" s="14">
        <f t="shared" si="4"/>
        <v>0.98477296049618934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3" t="s">
        <v>133</v>
      </c>
      <c r="B79" s="36" t="s">
        <v>134</v>
      </c>
      <c r="C79" s="37">
        <v>178534.7</v>
      </c>
      <c r="D79" s="37">
        <v>176370</v>
      </c>
      <c r="E79" s="24">
        <f t="shared" si="4"/>
        <v>0.98787518616829106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3" t="s">
        <v>135</v>
      </c>
      <c r="B80" s="36" t="s">
        <v>136</v>
      </c>
      <c r="C80" s="37"/>
      <c r="D80" s="37"/>
      <c r="E80" s="24" t="e">
        <f t="shared" si="4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3" t="s">
        <v>137</v>
      </c>
      <c r="B81" s="36" t="s">
        <v>138</v>
      </c>
      <c r="C81" s="37">
        <v>68887</v>
      </c>
      <c r="D81" s="37">
        <v>67284.2</v>
      </c>
      <c r="E81" s="24">
        <f t="shared" si="4"/>
        <v>0.9767329104185114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51" t="s">
        <v>139</v>
      </c>
      <c r="B82" s="66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4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3" t="s">
        <v>141</v>
      </c>
      <c r="B83" s="56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4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51" t="s">
        <v>139</v>
      </c>
      <c r="B84" s="67" t="s">
        <v>140</v>
      </c>
      <c r="C84" s="13">
        <f>C85</f>
        <v>16007.5</v>
      </c>
      <c r="D84" s="13">
        <f>D85</f>
        <v>15280.9</v>
      </c>
      <c r="E84" s="68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3" t="s">
        <v>141</v>
      </c>
      <c r="B85" s="56" t="s">
        <v>142</v>
      </c>
      <c r="C85" s="37">
        <v>16007.5</v>
      </c>
      <c r="D85" s="37">
        <v>15280.9</v>
      </c>
      <c r="E85" s="24">
        <f t="shared" ref="E85:E97" si="5">D85/C85</f>
        <v>0.95460877713571757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51" t="s">
        <v>143</v>
      </c>
      <c r="B86" s="52" t="s">
        <v>144</v>
      </c>
      <c r="C86" s="13">
        <f>SUM(C87:C90)</f>
        <v>81875.5</v>
      </c>
      <c r="D86" s="13">
        <f>SUM(D87:D90)</f>
        <v>73763.100000000006</v>
      </c>
      <c r="E86" s="14">
        <f t="shared" si="5"/>
        <v>0.90091785699018634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3" t="s">
        <v>145</v>
      </c>
      <c r="B87" s="36" t="s">
        <v>146</v>
      </c>
      <c r="C87" s="37">
        <v>2887</v>
      </c>
      <c r="D87" s="37">
        <v>2887</v>
      </c>
      <c r="E87" s="24">
        <f t="shared" si="5"/>
        <v>1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3" t="s">
        <v>147</v>
      </c>
      <c r="B88" s="36" t="s">
        <v>148</v>
      </c>
      <c r="C88" s="37">
        <v>44429.3</v>
      </c>
      <c r="D88" s="37">
        <v>36983.800000000003</v>
      </c>
      <c r="E88" s="24">
        <f t="shared" si="5"/>
        <v>0.83241914682428042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3" t="s">
        <v>149</v>
      </c>
      <c r="B89" s="36" t="s">
        <v>150</v>
      </c>
      <c r="C89" s="37">
        <v>3392.7</v>
      </c>
      <c r="D89" s="37">
        <v>2936.6</v>
      </c>
      <c r="E89" s="24">
        <f t="shared" si="5"/>
        <v>0.86556429982020222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3" t="s">
        <v>151</v>
      </c>
      <c r="B90" s="36" t="s">
        <v>152</v>
      </c>
      <c r="C90" s="37">
        <v>31166.5</v>
      </c>
      <c r="D90" s="37">
        <v>30955.7</v>
      </c>
      <c r="E90" s="24">
        <f t="shared" si="5"/>
        <v>0.99323632746699186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51" t="s">
        <v>153</v>
      </c>
      <c r="B91" s="52" t="s">
        <v>154</v>
      </c>
      <c r="C91" s="13">
        <f>SUM(C93:C95)</f>
        <v>98507.200000000012</v>
      </c>
      <c r="D91" s="13">
        <f>SUM(D93:D95)</f>
        <v>97898.8</v>
      </c>
      <c r="E91" s="14">
        <f t="shared" si="5"/>
        <v>0.99382380171195595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3" t="s">
        <v>155</v>
      </c>
      <c r="B92" s="36" t="s">
        <v>156</v>
      </c>
      <c r="C92" s="37"/>
      <c r="D92" s="37"/>
      <c r="E92" s="24" t="e">
        <f t="shared" si="5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3" t="s">
        <v>157</v>
      </c>
      <c r="B93" s="36" t="s">
        <v>158</v>
      </c>
      <c r="C93" s="37">
        <v>80166.8</v>
      </c>
      <c r="D93" s="37">
        <v>79610.7</v>
      </c>
      <c r="E93" s="24">
        <f t="shared" si="5"/>
        <v>0.99306321320047697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3" t="s">
        <v>159</v>
      </c>
      <c r="B94" s="36" t="s">
        <v>160</v>
      </c>
      <c r="C94" s="37">
        <v>445.5</v>
      </c>
      <c r="D94" s="37">
        <v>440.6</v>
      </c>
      <c r="E94" s="24">
        <f t="shared" si="5"/>
        <v>0.9890011223344557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3" t="s">
        <v>161</v>
      </c>
      <c r="B95" s="36" t="s">
        <v>162</v>
      </c>
      <c r="C95" s="37">
        <v>17894.900000000001</v>
      </c>
      <c r="D95" s="37">
        <v>17847.5</v>
      </c>
      <c r="E95" s="24">
        <f t="shared" si="5"/>
        <v>0.99735120062140603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51" t="s">
        <v>163</v>
      </c>
      <c r="B96" s="54" t="s">
        <v>164</v>
      </c>
      <c r="C96" s="13">
        <f>C97</f>
        <v>34990.400000000001</v>
      </c>
      <c r="D96" s="13">
        <f>D97</f>
        <v>34372.9</v>
      </c>
      <c r="E96" s="14">
        <f t="shared" si="5"/>
        <v>0.9823523023457863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3" t="s">
        <v>163</v>
      </c>
      <c r="B97" s="36" t="s">
        <v>165</v>
      </c>
      <c r="C97" s="37">
        <v>34990.400000000001</v>
      </c>
      <c r="D97" s="37">
        <v>34372.9</v>
      </c>
      <c r="E97" s="24">
        <f t="shared" si="5"/>
        <v>0.9823523023457863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51" t="s">
        <v>166</v>
      </c>
      <c r="B98" s="54" t="s">
        <v>167</v>
      </c>
      <c r="C98" s="13">
        <f>C99</f>
        <v>0</v>
      </c>
      <c r="D98" s="13">
        <f>D99</f>
        <v>0</v>
      </c>
      <c r="E98" s="1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3" t="s">
        <v>168</v>
      </c>
      <c r="B99" s="36" t="s">
        <v>169</v>
      </c>
      <c r="C99" s="37">
        <v>0</v>
      </c>
      <c r="D99" s="37">
        <v>0</v>
      </c>
      <c r="E99" s="2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51" t="s">
        <v>170</v>
      </c>
      <c r="B100" s="54" t="s">
        <v>171</v>
      </c>
      <c r="C100" s="13">
        <f>C101</f>
        <v>528359.6</v>
      </c>
      <c r="D100" s="13">
        <f>D101</f>
        <v>528359.6</v>
      </c>
      <c r="E100" s="1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22.8" customHeight="1" x14ac:dyDescent="0.3">
      <c r="A101" s="53" t="s">
        <v>172</v>
      </c>
      <c r="B101" s="36" t="s">
        <v>173</v>
      </c>
      <c r="C101" s="37">
        <v>528359.6</v>
      </c>
      <c r="D101" s="37">
        <v>528359.6</v>
      </c>
      <c r="E101" s="24">
        <v>0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9" t="s">
        <v>174</v>
      </c>
      <c r="C102" s="13">
        <f>C40+C49+C51+C55+C60+C72+C78+C86+C91+C96+C98+C69+C84+C100+0.1</f>
        <v>4126450.9000000004</v>
      </c>
      <c r="D102" s="13">
        <f>D40+D49+D51+D55+D60+D72+D78+D86+D91+D96+D98+D69+D84+D100-0.1</f>
        <v>4047247.8</v>
      </c>
      <c r="E102" s="14">
        <f>D102/C102</f>
        <v>0.98080599965456983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70"/>
      <c r="D103" s="70"/>
      <c r="E103" s="71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2"/>
      <c r="B104" s="73" t="s">
        <v>175</v>
      </c>
      <c r="C104" s="74">
        <f>C36-C102</f>
        <v>-875348.60000000056</v>
      </c>
      <c r="D104" s="74">
        <f>D36-D102</f>
        <v>-1456864</v>
      </c>
      <c r="E104" s="75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70"/>
      <c r="D105" s="70"/>
      <c r="E105" s="71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6" t="e">
        <f>C107+C108</f>
        <v>#REF!</v>
      </c>
      <c r="D106" s="76" t="e">
        <f>D107+D108</f>
        <v>#REF!</v>
      </c>
      <c r="E106" s="71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70" t="e">
        <f>[1]Расшир!E1187</f>
        <v>#REF!</v>
      </c>
      <c r="D107" s="70" t="e">
        <f>[1]Расшир!F1187</f>
        <v>#REF!</v>
      </c>
      <c r="E107" s="71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70" t="e">
        <f>[1]Расшир!E1188</f>
        <v>#REF!</v>
      </c>
      <c r="D108" s="70" t="e">
        <f>[1]Расшир!F1188</f>
        <v>#REF!</v>
      </c>
      <c r="E108" s="71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70"/>
      <c r="D109" s="70"/>
      <c r="E109" s="71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7">
        <v>0</v>
      </c>
      <c r="D110" s="77">
        <v>0</v>
      </c>
      <c r="E110" s="71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8" t="s">
        <v>181</v>
      </c>
      <c r="C111" s="59">
        <v>0</v>
      </c>
      <c r="D111" s="59">
        <v>0</v>
      </c>
      <c r="E111" s="71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8" t="s">
        <v>183</v>
      </c>
      <c r="C112" s="59">
        <v>0</v>
      </c>
      <c r="D112" s="59">
        <v>0</v>
      </c>
      <c r="E112" s="71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9"/>
      <c r="D113" s="59"/>
      <c r="E113" s="71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7">
        <f>C115+C116</f>
        <v>550000</v>
      </c>
      <c r="D114" s="77">
        <f>D115+D116</f>
        <v>550000</v>
      </c>
      <c r="E114" s="71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9">
        <v>550000</v>
      </c>
      <c r="D115" s="59">
        <v>550000</v>
      </c>
      <c r="E115" s="71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8" t="s">
        <v>188</v>
      </c>
      <c r="C116" s="59">
        <v>0</v>
      </c>
      <c r="D116" s="59">
        <v>0</v>
      </c>
      <c r="E116" s="71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8"/>
      <c r="C117" s="59"/>
      <c r="D117" s="59"/>
      <c r="E117" s="71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7">
        <f>C119+C120</f>
        <v>325348.60000000009</v>
      </c>
      <c r="D118" s="77">
        <f>D119+D120</f>
        <v>906864</v>
      </c>
      <c r="E118" s="71"/>
      <c r="F118" s="79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9">
        <v>-3801102.3</v>
      </c>
      <c r="D119" s="59">
        <v>-3166127.7</v>
      </c>
      <c r="E119" s="71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9">
        <v>4126450.9</v>
      </c>
      <c r="D120" s="59">
        <v>4072991.7</v>
      </c>
      <c r="E120" s="71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8"/>
      <c r="C121" s="59"/>
      <c r="D121" s="59"/>
      <c r="E121" s="71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7" t="e">
        <f>[1]Расшир!E1197</f>
        <v>#REF!</v>
      </c>
      <c r="D122" s="77" t="e">
        <f>D125+D127</f>
        <v>#REF!</v>
      </c>
      <c r="E122" s="71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80" t="s">
        <v>195</v>
      </c>
      <c r="C123" s="81" t="e">
        <f>[1]Расшир!E1198</f>
        <v>#REF!</v>
      </c>
      <c r="D123" s="82" t="e">
        <f>D124</f>
        <v>#REF!</v>
      </c>
      <c r="E123" s="71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8" t="s">
        <v>196</v>
      </c>
      <c r="C124" s="37" t="e">
        <f>[1]Расшир!E1199</f>
        <v>#REF!</v>
      </c>
      <c r="D124" s="59" t="e">
        <f>[1]Расшир!F1199</f>
        <v>#REF!</v>
      </c>
      <c r="E124" s="71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3" t="s">
        <v>197</v>
      </c>
      <c r="C125" s="37" t="e">
        <f>[1]Расшир!E1202</f>
        <v>#REF!</v>
      </c>
      <c r="D125" s="59" t="e">
        <f>[1]Расшир!F1202</f>
        <v>#REF!</v>
      </c>
      <c r="E125" s="71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8"/>
      <c r="C126" s="59"/>
      <c r="D126" s="59"/>
      <c r="E126" s="71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80" t="s">
        <v>198</v>
      </c>
      <c r="C127" s="82" t="e">
        <f>C128</f>
        <v>#REF!</v>
      </c>
      <c r="D127" s="82" t="e">
        <f>D128</f>
        <v>#REF!</v>
      </c>
      <c r="E127" s="71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4" t="s">
        <v>199</v>
      </c>
      <c r="C128" s="85" t="e">
        <f>[1]Расшир!E1201</f>
        <v>#REF!</v>
      </c>
      <c r="D128" s="86" t="e">
        <f>[1]Расшир!F1201</f>
        <v>#REF!</v>
      </c>
      <c r="E128" s="71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9"/>
      <c r="D129" s="59"/>
      <c r="E129" s="71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9"/>
      <c r="D130" s="59"/>
      <c r="E130" s="71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2"/>
      <c r="B131" s="73" t="s">
        <v>200</v>
      </c>
      <c r="C131" s="74">
        <f>C118</f>
        <v>325348.60000000009</v>
      </c>
      <c r="D131" s="74">
        <f>D118</f>
        <v>906864</v>
      </c>
      <c r="E131" s="75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7"/>
      <c r="B132" s="98" t="s">
        <v>201</v>
      </c>
      <c r="C132" s="98"/>
      <c r="D132" s="98"/>
      <c r="E132" s="98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8" t="s">
        <v>202</v>
      </c>
      <c r="C133" s="8" t="s">
        <v>203</v>
      </c>
      <c r="D133" s="9" t="s">
        <v>237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204</v>
      </c>
      <c r="B134" s="89" t="s">
        <v>205</v>
      </c>
      <c r="C134" s="90">
        <v>817839.9</v>
      </c>
      <c r="D134" s="90">
        <v>796933</v>
      </c>
      <c r="E134" s="24">
        <f t="shared" ref="E134:E149" si="6">D134/C134</f>
        <v>0.97443643921016809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206</v>
      </c>
      <c r="B135" s="89" t="s">
        <v>207</v>
      </c>
      <c r="C135" s="90">
        <v>954221.1</v>
      </c>
      <c r="D135" s="90">
        <v>953016.7</v>
      </c>
      <c r="E135" s="24">
        <f t="shared" si="6"/>
        <v>0.99873781872985201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208</v>
      </c>
      <c r="B136" s="89" t="s">
        <v>209</v>
      </c>
      <c r="C136" s="90">
        <v>50797.3</v>
      </c>
      <c r="D136" s="90">
        <v>49881.3</v>
      </c>
      <c r="E136" s="24">
        <f t="shared" si="6"/>
        <v>0.98196754551915166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210</v>
      </c>
      <c r="B137" s="89" t="s">
        <v>211</v>
      </c>
      <c r="C137" s="90">
        <v>264484.2</v>
      </c>
      <c r="D137" s="90">
        <v>260511.9</v>
      </c>
      <c r="E137" s="24">
        <f t="shared" si="6"/>
        <v>0.98498095538410224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212</v>
      </c>
      <c r="B138" s="89" t="s">
        <v>213</v>
      </c>
      <c r="C138" s="90">
        <v>110196.9</v>
      </c>
      <c r="D138" s="90">
        <v>109409</v>
      </c>
      <c r="E138" s="24">
        <f t="shared" si="6"/>
        <v>0.99285007110000378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214</v>
      </c>
      <c r="B139" s="89" t="s">
        <v>215</v>
      </c>
      <c r="C139" s="90">
        <v>148255.20000000001</v>
      </c>
      <c r="D139" s="90">
        <v>148255.20000000001</v>
      </c>
      <c r="E139" s="24">
        <f t="shared" si="6"/>
        <v>1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216</v>
      </c>
      <c r="B140" s="89" t="s">
        <v>217</v>
      </c>
      <c r="C140" s="90">
        <v>107411.5</v>
      </c>
      <c r="D140" s="90">
        <v>107411.5</v>
      </c>
      <c r="E140" s="24">
        <f t="shared" si="6"/>
        <v>1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218</v>
      </c>
      <c r="B141" s="89" t="s">
        <v>219</v>
      </c>
      <c r="C141" s="90">
        <v>463874</v>
      </c>
      <c r="D141" s="90">
        <v>44876.3</v>
      </c>
      <c r="E141" s="24">
        <f t="shared" si="6"/>
        <v>9.6742434367953378E-2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220</v>
      </c>
      <c r="B142" s="89" t="s">
        <v>221</v>
      </c>
      <c r="C142" s="90">
        <v>567468.19999999995</v>
      </c>
      <c r="D142" s="90">
        <v>567359.4</v>
      </c>
      <c r="E142" s="24">
        <f t="shared" si="6"/>
        <v>0.99980827119475602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222</v>
      </c>
      <c r="B143" s="89" t="s">
        <v>223</v>
      </c>
      <c r="C143" s="90">
        <v>34990.400000000001</v>
      </c>
      <c r="D143" s="90">
        <v>34372.9</v>
      </c>
      <c r="E143" s="24">
        <f t="shared" si="6"/>
        <v>0.9823523023457863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224</v>
      </c>
      <c r="B144" s="89" t="s">
        <v>225</v>
      </c>
      <c r="C144" s="90">
        <v>128692.4</v>
      </c>
      <c r="D144" s="90">
        <v>105850.6</v>
      </c>
      <c r="E144" s="24">
        <f t="shared" si="6"/>
        <v>0.82250855528376199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226</v>
      </c>
      <c r="B145" s="89" t="s">
        <v>227</v>
      </c>
      <c r="C145" s="90">
        <v>128129.4</v>
      </c>
      <c r="D145" s="90">
        <v>127488.3</v>
      </c>
      <c r="E145" s="24">
        <f t="shared" si="6"/>
        <v>0.9949964645116578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228</v>
      </c>
      <c r="B146" s="89" t="s">
        <v>229</v>
      </c>
      <c r="C146" s="90">
        <v>4338.7</v>
      </c>
      <c r="D146" s="90">
        <v>4338.7</v>
      </c>
      <c r="E146" s="24">
        <f t="shared" si="6"/>
        <v>1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46.8" x14ac:dyDescent="0.3">
      <c r="A147" s="16" t="s">
        <v>230</v>
      </c>
      <c r="B147" s="89" t="s">
        <v>231</v>
      </c>
      <c r="C147" s="90">
        <v>26340.400000000001</v>
      </c>
      <c r="D147" s="90">
        <v>26049.599999999999</v>
      </c>
      <c r="E147" s="24">
        <f t="shared" si="6"/>
        <v>0.98895992467844063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78" x14ac:dyDescent="0.3">
      <c r="A148" s="16" t="s">
        <v>232</v>
      </c>
      <c r="B148" s="89" t="s">
        <v>233</v>
      </c>
      <c r="C148" s="90">
        <v>8500</v>
      </c>
      <c r="D148" s="90">
        <v>8500</v>
      </c>
      <c r="E148" s="24">
        <f t="shared" si="6"/>
        <v>1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A149" s="91"/>
      <c r="B149" s="52" t="s">
        <v>234</v>
      </c>
      <c r="C149" s="92">
        <f>SUM(C134:C148)+0.1</f>
        <v>3815539.6999999997</v>
      </c>
      <c r="D149" s="92">
        <f>SUM(D134:D148)</f>
        <v>3344254.4</v>
      </c>
      <c r="E149" s="14">
        <f t="shared" si="6"/>
        <v>0.87648266377624118</v>
      </c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3"/>
      <c r="E150" s="9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3"/>
      <c r="E151" s="9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3"/>
      <c r="E152" s="9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3"/>
      <c r="E153" s="9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3"/>
      <c r="E154" s="9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3"/>
      <c r="E155" s="9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3"/>
      <c r="E156" s="9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3"/>
      <c r="E157" s="9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3"/>
      <c r="E158" s="9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3"/>
      <c r="E159" s="9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3"/>
      <c r="E160" s="94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3"/>
      <c r="E161" s="94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3"/>
      <c r="E162" s="94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3"/>
      <c r="E163" s="94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3"/>
      <c r="E164" s="94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3"/>
      <c r="E165" s="94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3"/>
      <c r="E166" s="94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3"/>
      <c r="E167" s="94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3"/>
      <c r="E168" s="94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3"/>
      <c r="E169" s="94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3"/>
      <c r="E170" s="94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3"/>
      <c r="E171" s="94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3"/>
      <c r="E172" s="94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3"/>
      <c r="E173" s="94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3"/>
      <c r="E174" s="94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3"/>
      <c r="E175" s="94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3"/>
      <c r="E176" s="94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3"/>
      <c r="E177" s="94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3"/>
      <c r="E178" s="94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3"/>
      <c r="E179" s="94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3"/>
      <c r="E180" s="94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3"/>
      <c r="E181" s="94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3"/>
      <c r="E182" s="94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3"/>
      <c r="E183" s="94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3"/>
      <c r="E184" s="94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3"/>
      <c r="E185" s="9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3"/>
      <c r="E186" s="9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3"/>
      <c r="E187" s="94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3"/>
      <c r="E188" s="94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3"/>
      <c r="E189" s="94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3"/>
      <c r="E190" s="94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3"/>
      <c r="E191" s="94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3"/>
      <c r="E192" s="94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3"/>
      <c r="E193" s="94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3"/>
      <c r="E194" s="94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3"/>
      <c r="E195" s="94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3"/>
      <c r="E196" s="94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3"/>
      <c r="E197" s="94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3"/>
      <c r="E198" s="94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3"/>
      <c r="E199" s="94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3"/>
      <c r="E200" s="94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3"/>
      <c r="E201" s="94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3"/>
      <c r="E202" s="94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3"/>
      <c r="E203" s="94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3"/>
      <c r="E204" s="94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3"/>
      <c r="E205" s="94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3"/>
      <c r="E206" s="94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3"/>
      <c r="E207" s="94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3"/>
      <c r="E208" s="94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3"/>
      <c r="E209" s="94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3"/>
      <c r="E210" s="94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3"/>
      <c r="E211" s="94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3"/>
      <c r="E212" s="94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3"/>
      <c r="E213" s="94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3"/>
      <c r="E214" s="94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3"/>
      <c r="E215" s="94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3"/>
      <c r="E216" s="94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3"/>
      <c r="E217" s="94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3"/>
      <c r="E218" s="94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3"/>
      <c r="E219" s="94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3"/>
      <c r="E220" s="94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3"/>
      <c r="E221" s="94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3"/>
      <c r="E222" s="94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3"/>
      <c r="E223" s="94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3"/>
      <c r="E224" s="94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3"/>
      <c r="E225" s="94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3"/>
      <c r="E226" s="94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3"/>
      <c r="E227" s="94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3"/>
      <c r="E228" s="94"/>
      <c r="F228" s="4"/>
      <c r="G228" s="4"/>
      <c r="H228" s="4"/>
      <c r="I228" s="4"/>
      <c r="J228" s="4"/>
      <c r="K228" s="4"/>
      <c r="L228" s="4"/>
      <c r="M228" s="4"/>
      <c r="N228" s="4"/>
    </row>
    <row r="229" spans="2:14" ht="15.6" x14ac:dyDescent="0.3">
      <c r="B229" s="4"/>
      <c r="C229" s="4"/>
      <c r="D229" s="93"/>
      <c r="E229" s="94"/>
      <c r="F229" s="4"/>
      <c r="G229" s="4"/>
      <c r="H229" s="4"/>
      <c r="I229" s="4"/>
      <c r="J229" s="4"/>
      <c r="K229" s="4"/>
      <c r="L229" s="4"/>
      <c r="M229" s="4"/>
      <c r="N229" s="4"/>
    </row>
    <row r="411" spans="6:6" x14ac:dyDescent="0.25">
      <c r="F411" s="95"/>
    </row>
    <row r="496" spans="4:4" ht="18" x14ac:dyDescent="0.35">
      <c r="D496" s="96"/>
    </row>
    <row r="497" spans="4:4" ht="18" x14ac:dyDescent="0.35">
      <c r="D497" s="96"/>
    </row>
    <row r="500" spans="4:4" x14ac:dyDescent="0.25">
      <c r="D500" s="97"/>
    </row>
  </sheetData>
  <mergeCells count="3">
    <mergeCell ref="B132:E132"/>
    <mergeCell ref="A1:E1"/>
    <mergeCell ref="A2:D2"/>
  </mergeCells>
  <pageMargins left="0.78740157480314965" right="0.19685039370078741" top="0.59055118110236227" bottom="0.19685039370078741" header="0" footer="0"/>
  <pageSetup paperSize="9" scale="65" fitToHeight="0" orientation="portrait" r:id="rId1"/>
  <rowBreaks count="3" manualBreakCount="3">
    <brk id="37" max="16383" man="1"/>
    <brk id="97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2021</vt:lpstr>
      <vt:lpstr>'2021'!Z_F59D258D_974D_4B2B_B7CC_86B99245EC3C_.wvu.PrintArea</vt:lpstr>
      <vt:lpstr>'2021'!Z_FAFBB87E_73E9_461E_A4E8_A0EB3259EED0_.wvu.PrintArea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2023-01-25T04:12:36Z</cp:lastPrinted>
  <dcterms:created xsi:type="dcterms:W3CDTF">2022-07-12T09:01:34Z</dcterms:created>
  <dcterms:modified xsi:type="dcterms:W3CDTF">2023-01-25T04:12:39Z</dcterms:modified>
</cp:coreProperties>
</file>